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01.11.2023 Uz" sheetId="1" r:id="rId1"/>
  </sheets>
  <definedNames>
    <definedName name="_xlnm.Print_Area" localSheetId="0">'01.11.2023 Uz'!$A$1:$I$68</definedName>
  </definedNames>
  <calcPr fullCalcOnLoad="1"/>
</workbook>
</file>

<file path=xl/sharedStrings.xml><?xml version="1.0" encoding="utf-8"?>
<sst xmlns="http://schemas.openxmlformats.org/spreadsheetml/2006/main" count="109" uniqueCount="86">
  <si>
    <t>№</t>
  </si>
  <si>
    <t>1.1</t>
  </si>
  <si>
    <t>1.2</t>
  </si>
  <si>
    <t>1.3</t>
  </si>
  <si>
    <t>1.4</t>
  </si>
  <si>
    <t>1.5</t>
  </si>
  <si>
    <t>1.6</t>
  </si>
  <si>
    <t>1.7</t>
  </si>
  <si>
    <t>1.8</t>
  </si>
  <si>
    <t>Namangan</t>
  </si>
  <si>
    <t>M.Turisbekova</t>
  </si>
  <si>
    <t>MA'LUMOT</t>
  </si>
  <si>
    <t>Hududlar nomi</t>
  </si>
  <si>
    <t>jami</t>
  </si>
  <si>
    <t>Qoraqalpog'iston Resp.</t>
  </si>
  <si>
    <t>Andijon</t>
  </si>
  <si>
    <t>Buxoro</t>
  </si>
  <si>
    <t>Jizzah</t>
  </si>
  <si>
    <t>Qashqadaryo</t>
  </si>
  <si>
    <t>Samarqand</t>
  </si>
  <si>
    <t>Surxondaryo</t>
  </si>
  <si>
    <t>Sirdaryo</t>
  </si>
  <si>
    <t>Toshkent viloyati</t>
  </si>
  <si>
    <t>Farg'ona</t>
  </si>
  <si>
    <t xml:space="preserve">Xorazm </t>
  </si>
  <si>
    <t>Toshkent shahar</t>
  </si>
  <si>
    <t>Jami</t>
  </si>
  <si>
    <t>Soliq kodeksi bo'yicha</t>
  </si>
  <si>
    <t>Qo'shilgan qiymat solig'i</t>
  </si>
  <si>
    <t>Foyda solig'i</t>
  </si>
  <si>
    <t>Aylanmadan olinadigan soliq</t>
  </si>
  <si>
    <t>Ijtimoiy soliq</t>
  </si>
  <si>
    <t>Jismoniy shaxslardan olinadigan daromad solig'i</t>
  </si>
  <si>
    <t>Interaktiv xizmatlar bo'yicha</t>
  </si>
  <si>
    <t>Elektron hisob faktura va ERI bo'yicha</t>
  </si>
  <si>
    <t>Yuridik shaxslarga ko'rsatiladigan elektron xizmatlar</t>
  </si>
  <si>
    <t>Hisobot shakllarini to'ldirishda va yuborishda amaliy yordam</t>
  </si>
  <si>
    <t>Yuridik shaxs</t>
  </si>
  <si>
    <t>YaTT</t>
  </si>
  <si>
    <t>Jismoniy shaxs</t>
  </si>
  <si>
    <t>Fermer va dehqon xo'jaliklari</t>
  </si>
  <si>
    <t>Toifa nomlari</t>
  </si>
  <si>
    <t>O'tkazib yuborilgan qo'ng'iroqlar soni</t>
  </si>
  <si>
    <t>Bo'lim boshlig'i</t>
  </si>
  <si>
    <t xml:space="preserve">Hududlar bo'yicha kelib tushgan murojaatlar soni </t>
  </si>
  <si>
    <t>Savollarning mazmuniga ko'ra bo'linishi</t>
  </si>
  <si>
    <t>Toifa kesimida kelib tushgan savollar</t>
  </si>
  <si>
    <t>O'tkazib yuborilgan qo'ng'iroqlar</t>
  </si>
  <si>
    <t>Soliqlar turlari</t>
  </si>
  <si>
    <t>O'rtacha kutgan vaqti (Aloqani uzgunicha)</t>
  </si>
  <si>
    <t>Aksiz solig'i</t>
  </si>
  <si>
    <t>1.9</t>
  </si>
  <si>
    <t>Mahsulotlar (tovar va xizmatlar) yagona elektron milliy katalogi tizimi bo'yicha murojaatlar</t>
  </si>
  <si>
    <t>Resurs soliqlar</t>
  </si>
  <si>
    <t>Soliq kodeksi va soliq qonunchiligi bo'yicha umumiy savollar</t>
  </si>
  <si>
    <t>доля(%)</t>
  </si>
  <si>
    <t>yanvar</t>
  </si>
  <si>
    <t>2.1</t>
  </si>
  <si>
    <t>2.2</t>
  </si>
  <si>
    <t>2.3</t>
  </si>
  <si>
    <t>2.4</t>
  </si>
  <si>
    <t>2.5</t>
  </si>
  <si>
    <t>2.6</t>
  </si>
  <si>
    <t>2.7</t>
  </si>
  <si>
    <t>2.8</t>
  </si>
  <si>
    <t>Soliq imtiyozlaridan foydalanish bo'yicha murojaatlar (E-imtiyoz)</t>
  </si>
  <si>
    <t>E-ijara platformasidan foydalanish bo'yicha murojaatlar</t>
  </si>
  <si>
    <t>E-ombor platformasidan foydalanish bo'yicha murojaatlar</t>
  </si>
  <si>
    <t>K-savdo platformasidan foydalanish bo'yicha murojaatlar</t>
  </si>
  <si>
    <t>2.9</t>
  </si>
  <si>
    <t>Keshbek</t>
  </si>
  <si>
    <t>Jismoniy shaxslarga ko'rsatiladigan elektron xizmatlar</t>
  </si>
  <si>
    <t>2.10</t>
  </si>
  <si>
    <t>2.11</t>
  </si>
  <si>
    <t>"Soliq" mobil ilovadan foydalanish bo'yicha murojaatlar</t>
  </si>
  <si>
    <t>Soliq hamkor</t>
  </si>
  <si>
    <t>Navoiy</t>
  </si>
  <si>
    <t>YaTT qat'iy va deklaratsiya asosida soliqqa tortish</t>
  </si>
  <si>
    <t>fevral</t>
  </si>
  <si>
    <t>2.12</t>
  </si>
  <si>
    <t>Barqarorlik reytingi bo'yicha murojaatlar</t>
  </si>
  <si>
    <t>mart</t>
  </si>
  <si>
    <t>Boshqa murojaatlar</t>
  </si>
  <si>
    <t xml:space="preserve">Yirik soliq to'lovchilar bo'yicha hududlararo soliq inspeksiyasi </t>
  </si>
  <si>
    <t>aprel</t>
  </si>
  <si>
    <t xml:space="preserve"> "Soliq-servis" DUK Davlat soliq xizmatining yagona axborot-maslahat Call-markaz tomonidan 2024-yil 1-may holatiga amalga oshirgan ishlar to'g'risidagi</t>
  </si>
</sst>
</file>

<file path=xl/styles.xml><?xml version="1.0" encoding="utf-8"?>
<styleSheet xmlns="http://schemas.openxmlformats.org/spreadsheetml/2006/main">
  <numFmts count="33">
    <numFmt numFmtId="5" formatCode="#,##0\ &quot;сўм&quot;;\-#,##0\ &quot;сўм&quot;"/>
    <numFmt numFmtId="6" formatCode="#,##0\ &quot;сўм&quot;;[Red]\-#,##0\ &quot;сўм&quot;"/>
    <numFmt numFmtId="7" formatCode="#,##0.00\ &quot;сўм&quot;;\-#,##0.00\ &quot;сўм&quot;"/>
    <numFmt numFmtId="8" formatCode="#,##0.00\ &quot;сўм&quot;;[Red]\-#,##0.00\ &quot;сўм&quot;"/>
    <numFmt numFmtId="42" formatCode="_-* #,##0\ &quot;сўм&quot;_-;\-* #,##0\ &quot;сўм&quot;_-;_-* &quot;-&quot;\ &quot;сўм&quot;_-;_-@_-"/>
    <numFmt numFmtId="41" formatCode="_-* #,##0_-;\-* #,##0_-;_-* &quot;-&quot;_-;_-@_-"/>
    <numFmt numFmtId="44" formatCode="_-* #,##0.00\ &quot;сўм&quot;_-;\-* #,##0.00\ &quot;сўм&quot;_-;_-* &quot;-&quot;??\ &quot;сў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.0_ ;[Red]\-#,##0.0\ "/>
    <numFmt numFmtId="171" formatCode="0.0"/>
    <numFmt numFmtId="172" formatCode="#,##0.0000"/>
    <numFmt numFmtId="173" formatCode="#,##0.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0000"/>
    <numFmt numFmtId="183" formatCode="0.00000000"/>
    <numFmt numFmtId="184" formatCode="0.0000000"/>
    <numFmt numFmtId="185" formatCode="0.000000"/>
    <numFmt numFmtId="186" formatCode="0.000000000"/>
    <numFmt numFmtId="187" formatCode="0.0000000000"/>
    <numFmt numFmtId="188" formatCode="0.00000000000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Uzb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sz val="13"/>
      <color indexed="63"/>
      <name val="Arial"/>
      <family val="2"/>
    </font>
    <font>
      <b/>
      <sz val="1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theme="1"/>
      <name val="Times Uzb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b/>
      <sz val="13"/>
      <color rgb="FF000000"/>
      <name val="Arial"/>
      <family val="2"/>
    </font>
    <font>
      <sz val="13"/>
      <color rgb="FF333333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0" fontId="3" fillId="0" borderId="0" xfId="53" applyNumberFormat="1" applyFont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16" fontId="5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0" fontId="53" fillId="0" borderId="0" xfId="0" applyFont="1" applyAlignment="1">
      <alignment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/>
    </xf>
    <xf numFmtId="170" fontId="54" fillId="33" borderId="10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3" fontId="51" fillId="34" borderId="11" xfId="0" applyNumberFormat="1" applyFont="1" applyFill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171" fontId="52" fillId="0" borderId="11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170" fontId="51" fillId="34" borderId="11" xfId="54" applyNumberFormat="1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3" fontId="51" fillId="34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14" fontId="51" fillId="34" borderId="11" xfId="54" applyNumberFormat="1" applyFont="1" applyFill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left" vertical="center" wrapText="1"/>
    </xf>
    <xf numFmtId="3" fontId="52" fillId="0" borderId="0" xfId="0" applyNumberFormat="1" applyFont="1" applyAlignment="1">
      <alignment horizontal="center"/>
    </xf>
    <xf numFmtId="49" fontId="51" fillId="0" borderId="11" xfId="54" applyNumberFormat="1" applyFont="1" applyBorder="1" applyAlignment="1">
      <alignment horizontal="center" vertical="center" wrapText="1"/>
      <protection/>
    </xf>
    <xf numFmtId="170" fontId="51" fillId="0" borderId="11" xfId="54" applyNumberFormat="1" applyFont="1" applyBorder="1" applyAlignment="1">
      <alignment horizontal="left" vertical="center" wrapText="1"/>
      <protection/>
    </xf>
    <xf numFmtId="170" fontId="52" fillId="0" borderId="11" xfId="54" applyNumberFormat="1" applyFont="1" applyBorder="1" applyAlignment="1">
      <alignment horizontal="left" vertical="center" wrapText="1" indent="2"/>
      <protection/>
    </xf>
    <xf numFmtId="0" fontId="51" fillId="0" borderId="11" xfId="0" applyFont="1" applyBorder="1" applyAlignment="1">
      <alignment horizontal="left" vertical="center" wrapText="1"/>
    </xf>
    <xf numFmtId="49" fontId="51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49" fontId="51" fillId="0" borderId="11" xfId="0" applyNumberFormat="1" applyFont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171" fontId="51" fillId="34" borderId="11" xfId="0" applyNumberFormat="1" applyFont="1" applyFill="1" applyBorder="1" applyAlignment="1">
      <alignment horizontal="center" vertical="center"/>
    </xf>
    <xf numFmtId="49" fontId="51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3" fontId="52" fillId="34" borderId="11" xfId="0" applyNumberFormat="1" applyFont="1" applyFill="1" applyBorder="1" applyAlignment="1">
      <alignment horizontal="center" vertical="center"/>
    </xf>
    <xf numFmtId="171" fontId="52" fillId="34" borderId="11" xfId="0" applyNumberFormat="1" applyFont="1" applyFill="1" applyBorder="1" applyAlignment="1">
      <alignment horizontal="center" vertical="center"/>
    </xf>
    <xf numFmtId="171" fontId="52" fillId="35" borderId="11" xfId="0" applyNumberFormat="1" applyFont="1" applyFill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3" fontId="51" fillId="0" borderId="11" xfId="0" applyNumberFormat="1" applyFont="1" applyBorder="1" applyAlignment="1">
      <alignment horizontal="center" vertical="center" wrapText="1"/>
    </xf>
    <xf numFmtId="3" fontId="51" fillId="34" borderId="11" xfId="0" applyNumberFormat="1" applyFont="1" applyFill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/>
    </xf>
    <xf numFmtId="3" fontId="52" fillId="34" borderId="11" xfId="0" applyNumberFormat="1" applyFont="1" applyFill="1" applyBorder="1" applyAlignment="1">
      <alignment horizontal="center"/>
    </xf>
    <xf numFmtId="3" fontId="51" fillId="34" borderId="11" xfId="0" applyNumberFormat="1" applyFont="1" applyFill="1" applyBorder="1" applyAlignment="1">
      <alignment horizontal="center"/>
    </xf>
    <xf numFmtId="171" fontId="51" fillId="0" borderId="11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vertical="center"/>
    </xf>
    <xf numFmtId="3" fontId="50" fillId="0" borderId="0" xfId="0" applyNumberFormat="1" applyFont="1" applyAlignment="1">
      <alignment vertical="center"/>
    </xf>
    <xf numFmtId="2" fontId="50" fillId="0" borderId="0" xfId="0" applyNumberFormat="1" applyFont="1" applyAlignment="1">
      <alignment/>
    </xf>
    <xf numFmtId="43" fontId="52" fillId="34" borderId="11" xfId="64" applyFont="1" applyFill="1" applyBorder="1" applyAlignment="1">
      <alignment vertical="top"/>
    </xf>
    <xf numFmtId="3" fontId="52" fillId="34" borderId="11" xfId="0" applyNumberFormat="1" applyFont="1" applyFill="1" applyBorder="1" applyAlignment="1">
      <alignment vertical="center"/>
    </xf>
    <xf numFmtId="3" fontId="52" fillId="0" borderId="13" xfId="0" applyNumberFormat="1" applyFont="1" applyBorder="1" applyAlignment="1">
      <alignment horizontal="center" vertical="center"/>
    </xf>
    <xf numFmtId="171" fontId="52" fillId="35" borderId="13" xfId="0" applyNumberFormat="1" applyFont="1" applyFill="1" applyBorder="1" applyAlignment="1">
      <alignment horizontal="center" vertical="center"/>
    </xf>
    <xf numFmtId="1" fontId="52" fillId="34" borderId="11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170" fontId="2" fillId="0" borderId="0" xfId="53" applyNumberFormat="1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4" xfId="54"/>
    <cellStyle name="Обычный 3" xfId="55"/>
    <cellStyle name="Обычный 5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67"/>
  <sheetViews>
    <sheetView tabSelected="1" zoomScale="70" zoomScaleNormal="70" zoomScaleSheetLayoutView="85" zoomScalePageLayoutView="0" workbookViewId="0" topLeftCell="A1">
      <selection activeCell="T41" sqref="T41"/>
    </sheetView>
  </sheetViews>
  <sheetFormatPr defaultColWidth="5.7109375" defaultRowHeight="15" customHeight="1"/>
  <cols>
    <col min="1" max="1" width="2.8515625" style="1" customWidth="1"/>
    <col min="2" max="2" width="5.7109375" style="8" customWidth="1"/>
    <col min="3" max="3" width="48.8515625" style="1" bestFit="1" customWidth="1"/>
    <col min="4" max="4" width="12.28125" style="9" customWidth="1"/>
    <col min="5" max="5" width="9.140625" style="9" bestFit="1" customWidth="1"/>
    <col min="6" max="7" width="9.140625" style="9" customWidth="1"/>
    <col min="8" max="8" width="12.28125" style="9" customWidth="1"/>
    <col min="9" max="9" width="11.28125" style="1" bestFit="1" customWidth="1"/>
    <col min="10" max="10" width="9.140625" style="1" customWidth="1"/>
    <col min="11" max="11" width="12.140625" style="1" customWidth="1"/>
    <col min="12" max="12" width="9.140625" style="1" customWidth="1"/>
    <col min="13" max="13" width="10.28125" style="1" bestFit="1" customWidth="1"/>
    <col min="14" max="171" width="9.140625" style="1" customWidth="1"/>
    <col min="172" max="172" width="5.140625" style="1" customWidth="1"/>
    <col min="173" max="173" width="6.57421875" style="1" customWidth="1"/>
    <col min="174" max="174" width="25.00390625" style="1" customWidth="1"/>
    <col min="175" max="175" width="13.140625" style="1" bestFit="1" customWidth="1"/>
    <col min="176" max="183" width="5.7109375" style="1" customWidth="1"/>
    <col min="184" max="184" width="6.57421875" style="1" bestFit="1" customWidth="1"/>
    <col min="185" max="16384" width="5.7109375" style="1" customWidth="1"/>
  </cols>
  <sheetData>
    <row r="1" spans="2:9" ht="72" customHeight="1">
      <c r="B1" s="59" t="s">
        <v>85</v>
      </c>
      <c r="C1" s="59"/>
      <c r="D1" s="59"/>
      <c r="E1" s="59"/>
      <c r="F1" s="59"/>
      <c r="G1" s="59"/>
      <c r="H1" s="59"/>
      <c r="I1" s="59"/>
    </row>
    <row r="2" spans="2:8" ht="19.5">
      <c r="B2" s="62" t="s">
        <v>11</v>
      </c>
      <c r="C2" s="62"/>
      <c r="D2" s="62"/>
      <c r="E2" s="62"/>
      <c r="F2" s="62"/>
      <c r="G2" s="62"/>
      <c r="H2" s="62"/>
    </row>
    <row r="3" spans="2:11" ht="16.5">
      <c r="B3" s="2"/>
      <c r="C3" s="3"/>
      <c r="D3" s="4"/>
      <c r="E3" s="4"/>
      <c r="F3" s="4"/>
      <c r="G3" s="4"/>
      <c r="H3" s="4"/>
      <c r="K3" s="5"/>
    </row>
    <row r="4" spans="2:8" ht="18">
      <c r="B4" s="60" t="s">
        <v>44</v>
      </c>
      <c r="C4" s="60"/>
      <c r="D4" s="60"/>
      <c r="E4" s="60"/>
      <c r="F4" s="60"/>
      <c r="G4" s="60"/>
      <c r="H4" s="60"/>
    </row>
    <row r="5" spans="2:10" ht="16.5">
      <c r="B5" s="17" t="s">
        <v>0</v>
      </c>
      <c r="C5" s="17" t="s">
        <v>12</v>
      </c>
      <c r="D5" s="24" t="s">
        <v>56</v>
      </c>
      <c r="E5" s="24" t="s">
        <v>78</v>
      </c>
      <c r="F5" s="24" t="s">
        <v>81</v>
      </c>
      <c r="G5" s="24" t="s">
        <v>84</v>
      </c>
      <c r="H5" s="24" t="s">
        <v>13</v>
      </c>
      <c r="I5" s="11" t="s">
        <v>55</v>
      </c>
      <c r="J5" s="6"/>
    </row>
    <row r="6" spans="2:143" ht="16.5">
      <c r="B6" s="18">
        <v>1</v>
      </c>
      <c r="C6" s="25" t="s">
        <v>14</v>
      </c>
      <c r="D6" s="22">
        <v>666</v>
      </c>
      <c r="E6" s="46">
        <v>489</v>
      </c>
      <c r="F6" s="46">
        <v>468</v>
      </c>
      <c r="G6" s="46">
        <v>492</v>
      </c>
      <c r="H6" s="47">
        <f>D6+E6+F6+G6</f>
        <v>2115</v>
      </c>
      <c r="I6" s="15">
        <f>H6/$H$21*100</f>
        <v>0.7341175490539775</v>
      </c>
      <c r="K6" s="6"/>
      <c r="L6" s="6"/>
      <c r="M6" s="5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</row>
    <row r="7" spans="2:143" ht="16.5">
      <c r="B7" s="18">
        <f>+B6+1</f>
        <v>2</v>
      </c>
      <c r="C7" s="25" t="s">
        <v>15</v>
      </c>
      <c r="D7" s="46">
        <v>7428</v>
      </c>
      <c r="E7" s="46">
        <v>6161</v>
      </c>
      <c r="F7" s="46">
        <v>4271</v>
      </c>
      <c r="G7" s="46">
        <v>2615</v>
      </c>
      <c r="H7" s="47">
        <f aca="true" t="shared" si="0" ref="H7:H20">D7+E7+F7+G7</f>
        <v>20475</v>
      </c>
      <c r="I7" s="15">
        <f>H7/$H$21*100</f>
        <v>7.1068826557353155</v>
      </c>
      <c r="K7" s="6"/>
      <c r="L7" s="6"/>
      <c r="M7" s="51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</row>
    <row r="8" spans="2:143" ht="16.5">
      <c r="B8" s="18">
        <f aca="true" t="shared" si="1" ref="B8:B19">+B7+1</f>
        <v>3</v>
      </c>
      <c r="C8" s="25" t="s">
        <v>16</v>
      </c>
      <c r="D8" s="46">
        <v>8483</v>
      </c>
      <c r="E8" s="46">
        <v>7205</v>
      </c>
      <c r="F8" s="46">
        <v>5365</v>
      </c>
      <c r="G8" s="46">
        <v>4264</v>
      </c>
      <c r="H8" s="47">
        <f t="shared" si="0"/>
        <v>25317</v>
      </c>
      <c r="I8" s="15">
        <f aca="true" t="shared" si="2" ref="I8:I20">H8/$H$21*100</f>
        <v>8.787543257399316</v>
      </c>
      <c r="K8" s="6"/>
      <c r="L8" s="6"/>
      <c r="M8" s="5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</row>
    <row r="9" spans="2:143" ht="16.5">
      <c r="B9" s="18">
        <f t="shared" si="1"/>
        <v>4</v>
      </c>
      <c r="C9" s="25" t="s">
        <v>17</v>
      </c>
      <c r="D9" s="46">
        <v>4446</v>
      </c>
      <c r="E9" s="46">
        <v>3768</v>
      </c>
      <c r="F9" s="46">
        <v>3373</v>
      </c>
      <c r="G9" s="46">
        <v>3756</v>
      </c>
      <c r="H9" s="47">
        <f t="shared" si="0"/>
        <v>15343</v>
      </c>
      <c r="I9" s="15">
        <f t="shared" si="2"/>
        <v>5.325562910229398</v>
      </c>
      <c r="K9" s="6"/>
      <c r="L9" s="6"/>
      <c r="M9" s="5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</row>
    <row r="10" spans="2:143" ht="16.5">
      <c r="B10" s="18">
        <f t="shared" si="1"/>
        <v>5</v>
      </c>
      <c r="C10" s="25" t="s">
        <v>18</v>
      </c>
      <c r="D10" s="46">
        <v>6163</v>
      </c>
      <c r="E10" s="46">
        <v>4537</v>
      </c>
      <c r="F10" s="46">
        <v>4195</v>
      </c>
      <c r="G10" s="46">
        <v>4404</v>
      </c>
      <c r="H10" s="47">
        <f t="shared" si="0"/>
        <v>19299</v>
      </c>
      <c r="I10" s="15">
        <f t="shared" si="2"/>
        <v>6.698692472431543</v>
      </c>
      <c r="K10" s="6"/>
      <c r="L10" s="6"/>
      <c r="M10" s="5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</row>
    <row r="11" spans="2:143" ht="16.5">
      <c r="B11" s="18">
        <f t="shared" si="1"/>
        <v>6</v>
      </c>
      <c r="C11" s="25" t="s">
        <v>76</v>
      </c>
      <c r="D11" s="46">
        <v>2219</v>
      </c>
      <c r="E11" s="46">
        <v>1939</v>
      </c>
      <c r="F11" s="46">
        <v>2021</v>
      </c>
      <c r="G11" s="46">
        <v>1972</v>
      </c>
      <c r="H11" s="47">
        <f t="shared" si="0"/>
        <v>8151</v>
      </c>
      <c r="I11" s="15">
        <f t="shared" si="2"/>
        <v>2.829216142949868</v>
      </c>
      <c r="K11" s="6"/>
      <c r="L11" s="6"/>
      <c r="M11" s="5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</row>
    <row r="12" spans="2:135" ht="16.5">
      <c r="B12" s="18">
        <f t="shared" si="1"/>
        <v>7</v>
      </c>
      <c r="C12" s="25" t="s">
        <v>9</v>
      </c>
      <c r="D12" s="46">
        <v>2325</v>
      </c>
      <c r="E12" s="46">
        <v>2311</v>
      </c>
      <c r="F12" s="46">
        <v>2029</v>
      </c>
      <c r="G12" s="46">
        <v>2121</v>
      </c>
      <c r="H12" s="47">
        <f t="shared" si="0"/>
        <v>8786</v>
      </c>
      <c r="I12" s="15">
        <f t="shared" si="2"/>
        <v>3.0496249579140646</v>
      </c>
      <c r="K12" s="6"/>
      <c r="L12" s="6"/>
      <c r="M12" s="5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</row>
    <row r="13" spans="2:135" ht="16.5">
      <c r="B13" s="18">
        <f t="shared" si="1"/>
        <v>8</v>
      </c>
      <c r="C13" s="25" t="s">
        <v>19</v>
      </c>
      <c r="D13" s="46">
        <v>3710</v>
      </c>
      <c r="E13" s="46">
        <v>3422</v>
      </c>
      <c r="F13" s="46">
        <v>2382</v>
      </c>
      <c r="G13" s="46">
        <v>2705</v>
      </c>
      <c r="H13" s="47">
        <f t="shared" si="0"/>
        <v>12219</v>
      </c>
      <c r="I13" s="15">
        <f t="shared" si="2"/>
        <v>4.241220960704753</v>
      </c>
      <c r="K13" s="6"/>
      <c r="L13" s="6"/>
      <c r="M13" s="5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</row>
    <row r="14" spans="2:143" ht="16.5">
      <c r="B14" s="18">
        <f t="shared" si="1"/>
        <v>9</v>
      </c>
      <c r="C14" s="25" t="s">
        <v>20</v>
      </c>
      <c r="D14" s="46">
        <v>1998</v>
      </c>
      <c r="E14" s="46">
        <v>1581</v>
      </c>
      <c r="F14" s="46">
        <v>1408</v>
      </c>
      <c r="G14" s="46">
        <v>1726</v>
      </c>
      <c r="H14" s="47">
        <f t="shared" si="0"/>
        <v>6713</v>
      </c>
      <c r="I14" s="15">
        <f t="shared" si="2"/>
        <v>2.330085629692365</v>
      </c>
      <c r="K14" s="6"/>
      <c r="L14" s="6"/>
      <c r="M14" s="51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</row>
    <row r="15" spans="2:143" ht="16.5">
      <c r="B15" s="18">
        <f t="shared" si="1"/>
        <v>10</v>
      </c>
      <c r="C15" s="25" t="s">
        <v>21</v>
      </c>
      <c r="D15" s="46">
        <v>4086</v>
      </c>
      <c r="E15" s="46">
        <v>3014</v>
      </c>
      <c r="F15" s="46">
        <v>3272</v>
      </c>
      <c r="G15" s="46">
        <v>2958</v>
      </c>
      <c r="H15" s="47">
        <f t="shared" si="0"/>
        <v>13330</v>
      </c>
      <c r="I15" s="15">
        <f t="shared" si="2"/>
        <v>4.626849611768096</v>
      </c>
      <c r="K15" s="6"/>
      <c r="L15" s="6"/>
      <c r="M15" s="51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</row>
    <row r="16" spans="2:143" ht="16.5">
      <c r="B16" s="18">
        <f t="shared" si="1"/>
        <v>11</v>
      </c>
      <c r="C16" s="25" t="s">
        <v>22</v>
      </c>
      <c r="D16" s="46">
        <v>8837</v>
      </c>
      <c r="E16" s="46">
        <v>7453</v>
      </c>
      <c r="F16" s="46">
        <v>5198</v>
      </c>
      <c r="G16" s="46">
        <v>6279</v>
      </c>
      <c r="H16" s="47">
        <f t="shared" si="0"/>
        <v>27767</v>
      </c>
      <c r="I16" s="15">
        <f t="shared" si="2"/>
        <v>9.637939472615505</v>
      </c>
      <c r="K16" s="6"/>
      <c r="L16" s="6"/>
      <c r="M16" s="51"/>
      <c r="O16" s="8"/>
      <c r="P16" s="8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</row>
    <row r="17" spans="2:143" ht="16.5">
      <c r="B17" s="18">
        <f t="shared" si="1"/>
        <v>12</v>
      </c>
      <c r="C17" s="25" t="s">
        <v>23</v>
      </c>
      <c r="D17" s="46">
        <v>2613</v>
      </c>
      <c r="E17" s="46">
        <v>2167</v>
      </c>
      <c r="F17" s="46">
        <v>1726</v>
      </c>
      <c r="G17" s="46">
        <v>2047</v>
      </c>
      <c r="H17" s="47">
        <f t="shared" si="0"/>
        <v>8553</v>
      </c>
      <c r="I17" s="15">
        <f t="shared" si="2"/>
        <v>2.968750542344525</v>
      </c>
      <c r="K17" s="6"/>
      <c r="L17" s="6"/>
      <c r="M17" s="51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</row>
    <row r="18" spans="2:143" ht="16.5">
      <c r="B18" s="18">
        <f t="shared" si="1"/>
        <v>13</v>
      </c>
      <c r="C18" s="25" t="s">
        <v>24</v>
      </c>
      <c r="D18" s="46">
        <v>1161</v>
      </c>
      <c r="E18" s="46">
        <v>833</v>
      </c>
      <c r="F18" s="46">
        <v>817</v>
      </c>
      <c r="G18" s="46">
        <v>888</v>
      </c>
      <c r="H18" s="47">
        <f t="shared" si="0"/>
        <v>3699</v>
      </c>
      <c r="I18" s="15">
        <f t="shared" si="2"/>
        <v>1.283924734728446</v>
      </c>
      <c r="K18" s="6"/>
      <c r="L18" s="6"/>
      <c r="M18" s="51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</row>
    <row r="19" spans="2:143" ht="16.5">
      <c r="B19" s="18">
        <f t="shared" si="1"/>
        <v>14</v>
      </c>
      <c r="C19" s="25" t="s">
        <v>25</v>
      </c>
      <c r="D19" s="46">
        <v>40380</v>
      </c>
      <c r="E19" s="46">
        <v>29907</v>
      </c>
      <c r="F19" s="46">
        <v>22244</v>
      </c>
      <c r="G19" s="46">
        <v>23671</v>
      </c>
      <c r="H19" s="47">
        <f t="shared" si="0"/>
        <v>116202</v>
      </c>
      <c r="I19" s="15">
        <f t="shared" si="2"/>
        <v>40.333771836959954</v>
      </c>
      <c r="K19" s="6"/>
      <c r="L19" s="6"/>
      <c r="M19" s="5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</row>
    <row r="20" spans="2:143" ht="33">
      <c r="B20" s="18">
        <v>15</v>
      </c>
      <c r="C20" s="25" t="s">
        <v>83</v>
      </c>
      <c r="D20" s="46">
        <v>64</v>
      </c>
      <c r="E20" s="46">
        <v>54</v>
      </c>
      <c r="F20" s="46">
        <v>9</v>
      </c>
      <c r="G20" s="46">
        <v>5</v>
      </c>
      <c r="H20" s="47">
        <f t="shared" si="0"/>
        <v>132</v>
      </c>
      <c r="I20" s="15">
        <f t="shared" si="2"/>
        <v>0.04581726547287236</v>
      </c>
      <c r="K20" s="6"/>
      <c r="L20" s="6"/>
      <c r="M20" s="5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</row>
    <row r="21" spans="2:12" s="8" customFormat="1" ht="16.5">
      <c r="B21" s="35"/>
      <c r="C21" s="35" t="s">
        <v>26</v>
      </c>
      <c r="D21" s="35">
        <f>SUM(D6:D20)</f>
        <v>94579</v>
      </c>
      <c r="E21" s="20">
        <f>E6+E7+E8+E9+E10+E11+E12+E13+E14+E15+E16+E17+E18+E19+E20</f>
        <v>74841</v>
      </c>
      <c r="F21" s="20">
        <f>F6+F7+F8+F9+F10+F11+F12+F13+F14+F15+F16+F17+F18+F19+F20</f>
        <v>58778</v>
      </c>
      <c r="G21" s="20">
        <f>G6+G7+G8+G9+G10+G11+G12+G13+G14+G15+G16+G17+G18+G19+G20</f>
        <v>59903</v>
      </c>
      <c r="H21" s="48">
        <f>D21+E21+F21+G21</f>
        <v>288101</v>
      </c>
      <c r="I21" s="36">
        <f>SUM(I6:I20)</f>
        <v>99.99999999999999</v>
      </c>
      <c r="J21" s="1"/>
      <c r="K21" s="6"/>
      <c r="L21" s="6"/>
    </row>
    <row r="22" spans="2:9" ht="16.5">
      <c r="B22" s="23"/>
      <c r="C22" s="23"/>
      <c r="D22" s="4"/>
      <c r="E22" s="4"/>
      <c r="F22" s="4"/>
      <c r="G22" s="4"/>
      <c r="H22" s="26"/>
      <c r="I22" s="6"/>
    </row>
    <row r="23" spans="2:8" ht="16.5" customHeight="1">
      <c r="B23" s="60" t="s">
        <v>45</v>
      </c>
      <c r="C23" s="60"/>
      <c r="D23" s="60"/>
      <c r="E23" s="60"/>
      <c r="F23" s="60"/>
      <c r="G23" s="60"/>
      <c r="H23" s="60"/>
    </row>
    <row r="24" spans="2:10" ht="38.25" customHeight="1">
      <c r="B24" s="17" t="s">
        <v>0</v>
      </c>
      <c r="C24" s="17" t="s">
        <v>48</v>
      </c>
      <c r="D24" s="24" t="s">
        <v>56</v>
      </c>
      <c r="E24" s="24" t="s">
        <v>78</v>
      </c>
      <c r="F24" s="24" t="s">
        <v>81</v>
      </c>
      <c r="G24" s="24" t="s">
        <v>84</v>
      </c>
      <c r="H24" s="24" t="s">
        <v>13</v>
      </c>
      <c r="I24" s="11" t="s">
        <v>55</v>
      </c>
      <c r="J24" s="6"/>
    </row>
    <row r="25" spans="2:14" ht="16.5">
      <c r="B25" s="27">
        <v>1</v>
      </c>
      <c r="C25" s="28" t="s">
        <v>27</v>
      </c>
      <c r="D25" s="12">
        <f>D26+D27+D28+D30+D29+D31+D32+D33+D34</f>
        <v>16010</v>
      </c>
      <c r="E25" s="43">
        <v>11254</v>
      </c>
      <c r="F25" s="43">
        <v>7519</v>
      </c>
      <c r="G25" s="43">
        <v>6485</v>
      </c>
      <c r="H25" s="20">
        <f>D25+E25+F25+G25</f>
        <v>41268</v>
      </c>
      <c r="I25" s="49">
        <f>H25/H50*100</f>
        <v>14.324143269200732</v>
      </c>
      <c r="L25" s="6"/>
      <c r="M25" s="6"/>
      <c r="N25" s="6"/>
    </row>
    <row r="26" spans="2:14" ht="16.5">
      <c r="B26" s="27" t="s">
        <v>1</v>
      </c>
      <c r="C26" s="29" t="s">
        <v>28</v>
      </c>
      <c r="D26" s="14">
        <v>1276</v>
      </c>
      <c r="E26" s="45">
        <v>554</v>
      </c>
      <c r="F26" s="45">
        <v>151</v>
      </c>
      <c r="G26" s="45">
        <v>173</v>
      </c>
      <c r="H26" s="20">
        <f aca="true" t="shared" si="3" ref="H26:H50">D26+E26+F26+G26</f>
        <v>2154</v>
      </c>
      <c r="I26" s="15">
        <f>+H26/H25*100</f>
        <v>5.219540564117476</v>
      </c>
      <c r="L26" s="6"/>
      <c r="M26" s="6"/>
      <c r="N26" s="6"/>
    </row>
    <row r="27" spans="2:14" ht="16.5">
      <c r="B27" s="27" t="s">
        <v>2</v>
      </c>
      <c r="C27" s="29" t="s">
        <v>29</v>
      </c>
      <c r="D27" s="14">
        <v>89</v>
      </c>
      <c r="E27" s="45">
        <v>55</v>
      </c>
      <c r="F27" s="45">
        <v>27</v>
      </c>
      <c r="G27" s="45">
        <v>27</v>
      </c>
      <c r="H27" s="20">
        <f t="shared" si="3"/>
        <v>198</v>
      </c>
      <c r="I27" s="42">
        <f>+H27/H25*100</f>
        <v>0.479790636813027</v>
      </c>
      <c r="L27" s="6"/>
      <c r="M27" s="6"/>
      <c r="N27" s="6"/>
    </row>
    <row r="28" spans="2:14" ht="16.5">
      <c r="B28" s="27" t="s">
        <v>3</v>
      </c>
      <c r="C28" s="29" t="s">
        <v>30</v>
      </c>
      <c r="D28" s="14">
        <v>177</v>
      </c>
      <c r="E28" s="45">
        <v>100</v>
      </c>
      <c r="F28" s="45">
        <v>30</v>
      </c>
      <c r="G28" s="45">
        <v>26</v>
      </c>
      <c r="H28" s="20">
        <f t="shared" si="3"/>
        <v>333</v>
      </c>
      <c r="I28" s="42">
        <f>+H28/H25*100</f>
        <v>0.8069206164582728</v>
      </c>
      <c r="L28" s="6"/>
      <c r="M28" s="6"/>
      <c r="N28" s="6"/>
    </row>
    <row r="29" spans="2:14" ht="16.5">
      <c r="B29" s="27" t="s">
        <v>4</v>
      </c>
      <c r="C29" s="29" t="s">
        <v>31</v>
      </c>
      <c r="D29" s="14">
        <v>26</v>
      </c>
      <c r="E29" s="45">
        <v>22</v>
      </c>
      <c r="F29" s="45">
        <v>18</v>
      </c>
      <c r="G29" s="45">
        <v>13</v>
      </c>
      <c r="H29" s="20">
        <f t="shared" si="3"/>
        <v>79</v>
      </c>
      <c r="I29" s="42">
        <f>+H29/H25*100</f>
        <v>0.19143161771832895</v>
      </c>
      <c r="L29" s="6"/>
      <c r="M29" s="6"/>
      <c r="N29" s="6"/>
    </row>
    <row r="30" spans="2:14" ht="33">
      <c r="B30" s="27" t="s">
        <v>5</v>
      </c>
      <c r="C30" s="29" t="s">
        <v>77</v>
      </c>
      <c r="D30" s="14">
        <v>198</v>
      </c>
      <c r="E30" s="45">
        <v>139</v>
      </c>
      <c r="F30" s="45">
        <v>103</v>
      </c>
      <c r="G30" s="45">
        <v>115</v>
      </c>
      <c r="H30" s="20">
        <f t="shared" si="3"/>
        <v>555</v>
      </c>
      <c r="I30" s="42">
        <f>+H30/H25*100</f>
        <v>1.3448676940971211</v>
      </c>
      <c r="L30" s="6"/>
      <c r="M30" s="6"/>
      <c r="N30" s="6"/>
    </row>
    <row r="31" spans="2:14" ht="16.5">
      <c r="B31" s="27" t="s">
        <v>6</v>
      </c>
      <c r="C31" s="29" t="s">
        <v>50</v>
      </c>
      <c r="D31" s="14">
        <v>26</v>
      </c>
      <c r="E31" s="45">
        <v>10</v>
      </c>
      <c r="F31" s="45">
        <v>17</v>
      </c>
      <c r="G31" s="45">
        <v>4</v>
      </c>
      <c r="H31" s="20">
        <f t="shared" si="3"/>
        <v>57</v>
      </c>
      <c r="I31" s="42">
        <f>+H31/H25*100</f>
        <v>0.13812154696132595</v>
      </c>
      <c r="L31" s="6"/>
      <c r="M31" s="6"/>
      <c r="N31" s="6"/>
    </row>
    <row r="32" spans="2:14" ht="33">
      <c r="B32" s="27" t="s">
        <v>7</v>
      </c>
      <c r="C32" s="29" t="s">
        <v>32</v>
      </c>
      <c r="D32" s="14">
        <v>1132</v>
      </c>
      <c r="E32" s="45">
        <v>856</v>
      </c>
      <c r="F32" s="45">
        <v>369</v>
      </c>
      <c r="G32" s="45">
        <v>203</v>
      </c>
      <c r="H32" s="20">
        <f t="shared" si="3"/>
        <v>2560</v>
      </c>
      <c r="I32" s="42">
        <f>+H32/H25*100</f>
        <v>6.203353688087622</v>
      </c>
      <c r="L32" s="6"/>
      <c r="M32" s="6"/>
      <c r="N32" s="6"/>
    </row>
    <row r="33" spans="2:14" ht="16.5">
      <c r="B33" s="27" t="s">
        <v>8</v>
      </c>
      <c r="C33" s="29" t="s">
        <v>53</v>
      </c>
      <c r="D33" s="14">
        <v>401</v>
      </c>
      <c r="E33" s="45">
        <v>372</v>
      </c>
      <c r="F33" s="45">
        <v>304</v>
      </c>
      <c r="G33" s="45">
        <v>414</v>
      </c>
      <c r="H33" s="20">
        <f t="shared" si="3"/>
        <v>1491</v>
      </c>
      <c r="I33" s="42">
        <f>+H33/H25*100</f>
        <v>3.6129688863041585</v>
      </c>
      <c r="L33" s="6"/>
      <c r="M33" s="6"/>
      <c r="N33" s="6"/>
    </row>
    <row r="34" spans="2:14" ht="33">
      <c r="B34" s="27" t="s">
        <v>51</v>
      </c>
      <c r="C34" s="29" t="s">
        <v>54</v>
      </c>
      <c r="D34" s="14">
        <v>12685</v>
      </c>
      <c r="E34" s="45">
        <v>9146</v>
      </c>
      <c r="F34" s="45">
        <v>6500</v>
      </c>
      <c r="G34" s="45">
        <v>5510</v>
      </c>
      <c r="H34" s="20">
        <f t="shared" si="3"/>
        <v>33841</v>
      </c>
      <c r="I34" s="15">
        <f>+H34/H25*100</f>
        <v>82.00300474944267</v>
      </c>
      <c r="L34" s="6"/>
      <c r="M34" s="6"/>
      <c r="N34" s="6"/>
    </row>
    <row r="35" spans="2:14" ht="16.5">
      <c r="B35" s="18">
        <v>2</v>
      </c>
      <c r="C35" s="30" t="s">
        <v>33</v>
      </c>
      <c r="D35" s="43">
        <f>D36+D37+D38+D39+D41+D42+D43+D44+D45+D46+D47</f>
        <v>72581</v>
      </c>
      <c r="E35" s="43">
        <f>E36+E37+E38+E39+E40+E41+E42+E43+E44+E45+E46+E47</f>
        <v>59421</v>
      </c>
      <c r="F35" s="43">
        <f>F36+F37+F38+F39+F40+F41+F42+F43+F44+F45+F46+F47</f>
        <v>48644</v>
      </c>
      <c r="G35" s="43">
        <v>51198</v>
      </c>
      <c r="H35" s="20">
        <f t="shared" si="3"/>
        <v>231844</v>
      </c>
      <c r="I35" s="49">
        <f>+H35/H50*100</f>
        <v>80.47316739615621</v>
      </c>
      <c r="L35" s="6"/>
      <c r="M35" s="6"/>
      <c r="N35" s="6"/>
    </row>
    <row r="36" spans="2:14" ht="27.75" customHeight="1">
      <c r="B36" s="31" t="s">
        <v>57</v>
      </c>
      <c r="C36" s="29" t="s">
        <v>34</v>
      </c>
      <c r="D36" s="45">
        <v>7643</v>
      </c>
      <c r="E36" s="45">
        <v>3644</v>
      </c>
      <c r="F36" s="45">
        <v>3880</v>
      </c>
      <c r="G36" s="45">
        <v>4581</v>
      </c>
      <c r="H36" s="20">
        <f t="shared" si="3"/>
        <v>19748</v>
      </c>
      <c r="I36" s="15">
        <f>+H36/H35*100</f>
        <v>8.517796449336624</v>
      </c>
      <c r="L36" s="6"/>
      <c r="M36" s="6"/>
      <c r="N36" s="6"/>
    </row>
    <row r="37" spans="2:14" ht="36" customHeight="1">
      <c r="B37" s="31" t="s">
        <v>58</v>
      </c>
      <c r="C37" s="29" t="s">
        <v>71</v>
      </c>
      <c r="D37" s="45">
        <v>21583</v>
      </c>
      <c r="E37" s="45">
        <v>21989</v>
      </c>
      <c r="F37" s="45">
        <v>15426</v>
      </c>
      <c r="G37" s="45">
        <v>16237</v>
      </c>
      <c r="H37" s="20">
        <f t="shared" si="3"/>
        <v>75235</v>
      </c>
      <c r="I37" s="15">
        <f>+H37/H35*100</f>
        <v>32.45069960835734</v>
      </c>
      <c r="L37" s="6"/>
      <c r="M37" s="6"/>
      <c r="N37" s="6"/>
    </row>
    <row r="38" spans="2:14" ht="33">
      <c r="B38" s="31" t="s">
        <v>59</v>
      </c>
      <c r="C38" s="29" t="s">
        <v>35</v>
      </c>
      <c r="D38" s="45">
        <v>19069</v>
      </c>
      <c r="E38" s="45">
        <v>17988</v>
      </c>
      <c r="F38" s="45">
        <v>13342</v>
      </c>
      <c r="G38" s="45">
        <v>12777</v>
      </c>
      <c r="H38" s="20">
        <f t="shared" si="3"/>
        <v>63176</v>
      </c>
      <c r="I38" s="15">
        <f>+H38/H35*100</f>
        <v>27.249357326478147</v>
      </c>
      <c r="L38" s="6"/>
      <c r="M38" s="6"/>
      <c r="N38" s="6"/>
    </row>
    <row r="39" spans="2:14" ht="33">
      <c r="B39" s="31" t="s">
        <v>60</v>
      </c>
      <c r="C39" s="29" t="s">
        <v>65</v>
      </c>
      <c r="D39" s="45">
        <v>463</v>
      </c>
      <c r="E39" s="45">
        <v>212</v>
      </c>
      <c r="F39" s="45">
        <v>70</v>
      </c>
      <c r="G39" s="45">
        <v>145</v>
      </c>
      <c r="H39" s="20">
        <f t="shared" si="3"/>
        <v>890</v>
      </c>
      <c r="I39" s="42">
        <f>+H39/H35*100</f>
        <v>0.3838788150653025</v>
      </c>
      <c r="L39" s="6"/>
      <c r="M39" s="6"/>
      <c r="N39" s="6"/>
    </row>
    <row r="40" spans="2:14" s="33" customFormat="1" ht="16.5">
      <c r="B40" s="34" t="s">
        <v>61</v>
      </c>
      <c r="C40" s="29" t="s">
        <v>80</v>
      </c>
      <c r="D40" s="45">
        <v>0</v>
      </c>
      <c r="E40" s="45">
        <v>9</v>
      </c>
      <c r="F40" s="45">
        <v>154</v>
      </c>
      <c r="G40" s="45">
        <v>46</v>
      </c>
      <c r="H40" s="20">
        <f t="shared" si="3"/>
        <v>209</v>
      </c>
      <c r="I40" s="42">
        <f>H40/H35*100</f>
        <v>0.0901468228636497</v>
      </c>
      <c r="L40" s="6"/>
      <c r="M40" s="6"/>
      <c r="N40" s="6"/>
    </row>
    <row r="41" spans="2:14" ht="49.5">
      <c r="B41" s="31" t="s">
        <v>62</v>
      </c>
      <c r="C41" s="29" t="s">
        <v>52</v>
      </c>
      <c r="D41" s="45">
        <v>290</v>
      </c>
      <c r="E41" s="45">
        <v>1100</v>
      </c>
      <c r="F41" s="45">
        <v>313</v>
      </c>
      <c r="G41" s="45">
        <v>342</v>
      </c>
      <c r="H41" s="20">
        <f t="shared" si="3"/>
        <v>2045</v>
      </c>
      <c r="I41" s="15">
        <f>+H41/H35*100</f>
        <v>0.8820586256275772</v>
      </c>
      <c r="L41" s="6"/>
      <c r="M41" s="6"/>
      <c r="N41" s="6"/>
    </row>
    <row r="42" spans="2:14" ht="33">
      <c r="B42" s="31" t="s">
        <v>63</v>
      </c>
      <c r="C42" s="29" t="s">
        <v>66</v>
      </c>
      <c r="D42" s="45">
        <v>2039</v>
      </c>
      <c r="E42" s="45">
        <v>1775</v>
      </c>
      <c r="F42" s="45">
        <v>1006</v>
      </c>
      <c r="G42" s="45">
        <v>917</v>
      </c>
      <c r="H42" s="20">
        <f t="shared" si="3"/>
        <v>5737</v>
      </c>
      <c r="I42" s="15">
        <f>+H42/H35*100</f>
        <v>2.4745087213816186</v>
      </c>
      <c r="L42" s="6"/>
      <c r="M42" s="6"/>
      <c r="N42" s="6"/>
    </row>
    <row r="43" spans="2:14" ht="33">
      <c r="B43" s="31" t="s">
        <v>64</v>
      </c>
      <c r="C43" s="29" t="s">
        <v>67</v>
      </c>
      <c r="D43" s="45">
        <v>8</v>
      </c>
      <c r="E43" s="45">
        <v>298</v>
      </c>
      <c r="F43" s="45">
        <v>217</v>
      </c>
      <c r="G43" s="45">
        <v>71</v>
      </c>
      <c r="H43" s="20">
        <f t="shared" si="3"/>
        <v>594</v>
      </c>
      <c r="I43" s="42">
        <f>+H43/H35*100</f>
        <v>0.25620675971774126</v>
      </c>
      <c r="L43" s="6"/>
      <c r="M43" s="6"/>
      <c r="N43" s="6"/>
    </row>
    <row r="44" spans="2:14" ht="33">
      <c r="B44" s="31" t="s">
        <v>69</v>
      </c>
      <c r="C44" s="29" t="s">
        <v>68</v>
      </c>
      <c r="D44" s="45">
        <v>23</v>
      </c>
      <c r="E44" s="45">
        <v>65</v>
      </c>
      <c r="F44" s="45">
        <v>154</v>
      </c>
      <c r="G44" s="45">
        <v>43</v>
      </c>
      <c r="H44" s="20">
        <f t="shared" si="3"/>
        <v>285</v>
      </c>
      <c r="I44" s="42">
        <f>+H44/H35*100</f>
        <v>0.12292748572315867</v>
      </c>
      <c r="L44" s="6"/>
      <c r="M44" s="6"/>
      <c r="N44" s="6"/>
    </row>
    <row r="45" spans="2:14" s="33" customFormat="1" ht="16.5">
      <c r="B45" s="34" t="s">
        <v>72</v>
      </c>
      <c r="C45" s="29" t="s">
        <v>70</v>
      </c>
      <c r="D45" s="45">
        <v>18239</v>
      </c>
      <c r="E45" s="45">
        <v>10382</v>
      </c>
      <c r="F45" s="45">
        <v>12076</v>
      </c>
      <c r="G45" s="45">
        <v>13556</v>
      </c>
      <c r="H45" s="20">
        <f t="shared" si="3"/>
        <v>54253</v>
      </c>
      <c r="I45" s="15">
        <f>+H45/H35*100</f>
        <v>23.40064871206501</v>
      </c>
      <c r="L45" s="6"/>
      <c r="M45" s="6"/>
      <c r="N45" s="6"/>
    </row>
    <row r="46" spans="1:14" s="33" customFormat="1" ht="16.5">
      <c r="A46" s="61"/>
      <c r="B46" s="34" t="s">
        <v>73</v>
      </c>
      <c r="C46" s="29" t="s">
        <v>75</v>
      </c>
      <c r="D46" s="45">
        <v>429</v>
      </c>
      <c r="E46" s="45">
        <v>240</v>
      </c>
      <c r="F46" s="45">
        <v>212</v>
      </c>
      <c r="G46" s="45">
        <v>202</v>
      </c>
      <c r="H46" s="20">
        <f t="shared" si="3"/>
        <v>1083</v>
      </c>
      <c r="I46" s="15">
        <f>+H46/H35*100</f>
        <v>0.46712444574800294</v>
      </c>
      <c r="L46" s="6"/>
      <c r="M46" s="6"/>
      <c r="N46" s="6"/>
    </row>
    <row r="47" spans="1:14" s="33" customFormat="1" ht="33">
      <c r="A47" s="61"/>
      <c r="B47" s="34" t="s">
        <v>79</v>
      </c>
      <c r="C47" s="29" t="s">
        <v>74</v>
      </c>
      <c r="D47" s="45">
        <v>2795</v>
      </c>
      <c r="E47" s="45">
        <v>1719</v>
      </c>
      <c r="F47" s="45">
        <v>1794</v>
      </c>
      <c r="G47" s="45">
        <v>2281</v>
      </c>
      <c r="H47" s="20">
        <f t="shared" si="3"/>
        <v>8589</v>
      </c>
      <c r="I47" s="15">
        <f>+H47/H35*100</f>
        <v>3.7046462276358243</v>
      </c>
      <c r="L47" s="6"/>
      <c r="M47" s="6"/>
      <c r="N47" s="6"/>
    </row>
    <row r="48" spans="1:14" ht="33">
      <c r="A48" s="50"/>
      <c r="B48" s="18">
        <v>3</v>
      </c>
      <c r="C48" s="30" t="s">
        <v>36</v>
      </c>
      <c r="D48" s="12">
        <v>5988</v>
      </c>
      <c r="E48" s="43">
        <v>4166</v>
      </c>
      <c r="F48" s="43">
        <v>2354</v>
      </c>
      <c r="G48" s="43">
        <v>2016</v>
      </c>
      <c r="H48" s="20">
        <f t="shared" si="3"/>
        <v>14524</v>
      </c>
      <c r="I48" s="49">
        <f>+H48/H50*100</f>
        <v>5.041287603999986</v>
      </c>
      <c r="K48" s="33"/>
      <c r="L48" s="6"/>
      <c r="M48" s="6"/>
      <c r="N48" s="6"/>
    </row>
    <row r="49" spans="1:14" s="33" customFormat="1" ht="16.5">
      <c r="A49" s="58"/>
      <c r="B49" s="18">
        <v>4</v>
      </c>
      <c r="C49" s="25" t="s">
        <v>82</v>
      </c>
      <c r="D49" s="43"/>
      <c r="E49" s="43"/>
      <c r="F49" s="45">
        <v>261</v>
      </c>
      <c r="G49" s="45">
        <v>204</v>
      </c>
      <c r="H49" s="20">
        <f t="shared" si="3"/>
        <v>465</v>
      </c>
      <c r="I49" s="15">
        <f>+H49/H38*100</f>
        <v>0.7360390021527162</v>
      </c>
      <c r="L49" s="6"/>
      <c r="M49" s="6"/>
      <c r="N49" s="6"/>
    </row>
    <row r="50" spans="2:14" s="8" customFormat="1" ht="16.5">
      <c r="B50" s="37"/>
      <c r="C50" s="35" t="s">
        <v>26</v>
      </c>
      <c r="D50" s="13">
        <f>D25+D35+D48</f>
        <v>94579</v>
      </c>
      <c r="E50" s="44">
        <f>E25+E35+E48</f>
        <v>74841</v>
      </c>
      <c r="F50" s="44">
        <f>F25+F35+F48+F49</f>
        <v>58778</v>
      </c>
      <c r="G50" s="44">
        <f>G25+G35+G48+G49</f>
        <v>59903</v>
      </c>
      <c r="H50" s="20">
        <f t="shared" si="3"/>
        <v>288101</v>
      </c>
      <c r="I50" s="57">
        <f>+I25+I35+I48</f>
        <v>99.83859826935694</v>
      </c>
      <c r="N50" s="6"/>
    </row>
    <row r="51" spans="2:8" ht="16.5">
      <c r="B51" s="2"/>
      <c r="C51" s="32"/>
      <c r="D51" s="4"/>
      <c r="E51" s="4"/>
      <c r="F51" s="4"/>
      <c r="G51" s="4"/>
      <c r="H51" s="26"/>
    </row>
    <row r="52" spans="2:8" ht="18">
      <c r="B52" s="60" t="s">
        <v>46</v>
      </c>
      <c r="C52" s="60"/>
      <c r="D52" s="60"/>
      <c r="E52" s="60"/>
      <c r="F52" s="60"/>
      <c r="G52" s="60"/>
      <c r="H52" s="60"/>
    </row>
    <row r="53" spans="2:9" ht="16.5">
      <c r="B53" s="17" t="s">
        <v>0</v>
      </c>
      <c r="C53" s="17" t="s">
        <v>41</v>
      </c>
      <c r="D53" s="24" t="s">
        <v>56</v>
      </c>
      <c r="E53" s="24" t="s">
        <v>78</v>
      </c>
      <c r="F53" s="24" t="s">
        <v>81</v>
      </c>
      <c r="G53" s="24" t="s">
        <v>84</v>
      </c>
      <c r="H53" s="24" t="s">
        <v>13</v>
      </c>
      <c r="I53" s="11" t="s">
        <v>55</v>
      </c>
    </row>
    <row r="54" spans="2:13" ht="16.5">
      <c r="B54" s="18">
        <v>1</v>
      </c>
      <c r="C54" s="25" t="s">
        <v>37</v>
      </c>
      <c r="D54" s="16">
        <v>34957</v>
      </c>
      <c r="E54" s="16">
        <v>25500</v>
      </c>
      <c r="F54" s="16">
        <v>17729</v>
      </c>
      <c r="G54" s="16">
        <v>16835</v>
      </c>
      <c r="H54" s="39">
        <f>D54+E54+F54+G54</f>
        <v>95021</v>
      </c>
      <c r="I54" s="41">
        <f>H54*100/H58</f>
        <v>32.98183623104397</v>
      </c>
      <c r="J54" s="10"/>
      <c r="K54" s="6"/>
      <c r="L54" s="6"/>
      <c r="M54" s="6"/>
    </row>
    <row r="55" spans="2:12" ht="16.5">
      <c r="B55" s="18">
        <v>2</v>
      </c>
      <c r="C55" s="19" t="s">
        <v>38</v>
      </c>
      <c r="D55" s="16">
        <v>1947</v>
      </c>
      <c r="E55" s="16">
        <v>1883</v>
      </c>
      <c r="F55" s="16">
        <v>1414</v>
      </c>
      <c r="G55" s="16">
        <v>1550</v>
      </c>
      <c r="H55" s="39">
        <f>D55+E55+F55+G55</f>
        <v>6794</v>
      </c>
      <c r="I55" s="41">
        <f>H55*100/H58</f>
        <v>2.3582007698689003</v>
      </c>
      <c r="J55" s="10"/>
      <c r="K55" s="6"/>
      <c r="L55" s="6"/>
    </row>
    <row r="56" spans="2:12" ht="16.5">
      <c r="B56" s="18">
        <v>3</v>
      </c>
      <c r="C56" s="19" t="s">
        <v>39</v>
      </c>
      <c r="D56" s="16">
        <v>57559</v>
      </c>
      <c r="E56" s="16">
        <v>47365</v>
      </c>
      <c r="F56" s="16">
        <v>39559</v>
      </c>
      <c r="G56" s="16">
        <v>41435</v>
      </c>
      <c r="H56" s="39">
        <f>D56+E56+F56+G56</f>
        <v>185918</v>
      </c>
      <c r="I56" s="41">
        <f>H56*100/H58</f>
        <v>64.5322300165567</v>
      </c>
      <c r="J56" s="10"/>
      <c r="K56" s="6"/>
      <c r="L56" s="6"/>
    </row>
    <row r="57" spans="2:12" ht="16.5">
      <c r="B57" s="18">
        <v>4</v>
      </c>
      <c r="C57" s="19" t="s">
        <v>40</v>
      </c>
      <c r="D57" s="16">
        <v>116</v>
      </c>
      <c r="E57" s="16">
        <v>93</v>
      </c>
      <c r="F57" s="55">
        <v>76</v>
      </c>
      <c r="G57" s="55">
        <v>83</v>
      </c>
      <c r="H57" s="39">
        <f>D57+E57+F57+G57</f>
        <v>368</v>
      </c>
      <c r="I57" s="56">
        <f>H57*100/H58</f>
        <v>0.12773298253043203</v>
      </c>
      <c r="J57" s="10"/>
      <c r="K57" s="6"/>
      <c r="L57" s="6"/>
    </row>
    <row r="58" spans="2:9" s="8" customFormat="1" ht="16.5">
      <c r="B58" s="38"/>
      <c r="C58" s="35" t="s">
        <v>26</v>
      </c>
      <c r="D58" s="20">
        <f>SUM(D54:D57)</f>
        <v>94579</v>
      </c>
      <c r="E58" s="20">
        <f>E54+E55+E56+E57</f>
        <v>74841</v>
      </c>
      <c r="F58" s="20">
        <f>F54+F55+F56+F57</f>
        <v>58778</v>
      </c>
      <c r="G58" s="20">
        <f>G54+G55+G56+G57</f>
        <v>59903</v>
      </c>
      <c r="H58" s="20">
        <f>H54+H55+H56+H57</f>
        <v>288101</v>
      </c>
      <c r="I58" s="40">
        <v>100</v>
      </c>
    </row>
    <row r="59" spans="2:8" ht="16.5">
      <c r="B59" s="2"/>
      <c r="C59" s="32"/>
      <c r="D59" s="4"/>
      <c r="E59" s="4"/>
      <c r="F59" s="4"/>
      <c r="G59" s="4"/>
      <c r="H59" s="26"/>
    </row>
    <row r="60" spans="2:8" ht="16.5">
      <c r="B60" s="2"/>
      <c r="C60" s="32"/>
      <c r="D60" s="4"/>
      <c r="E60" s="4"/>
      <c r="F60" s="4"/>
      <c r="G60" s="4"/>
      <c r="H60" s="26"/>
    </row>
    <row r="61" spans="2:8" ht="18">
      <c r="B61" s="60" t="s">
        <v>47</v>
      </c>
      <c r="C61" s="60"/>
      <c r="D61" s="60"/>
      <c r="E61" s="60"/>
      <c r="F61" s="60"/>
      <c r="G61" s="60"/>
      <c r="H61" s="60"/>
    </row>
    <row r="62" spans="2:12" ht="16.5">
      <c r="B62" s="17" t="s">
        <v>0</v>
      </c>
      <c r="C62" s="17" t="s">
        <v>41</v>
      </c>
      <c r="D62" s="24" t="s">
        <v>56</v>
      </c>
      <c r="E62" s="24" t="s">
        <v>78</v>
      </c>
      <c r="F62" s="24" t="s">
        <v>81</v>
      </c>
      <c r="G62" s="24" t="s">
        <v>84</v>
      </c>
      <c r="H62" s="24" t="s">
        <v>13</v>
      </c>
      <c r="I62" s="6"/>
      <c r="K62" s="6"/>
      <c r="L62" s="6"/>
    </row>
    <row r="63" spans="2:12" ht="16.5">
      <c r="B63" s="18">
        <v>1</v>
      </c>
      <c r="C63" s="19" t="s">
        <v>42</v>
      </c>
      <c r="D63" s="16">
        <v>37949</v>
      </c>
      <c r="E63" s="16">
        <v>46428</v>
      </c>
      <c r="F63" s="16">
        <v>40542</v>
      </c>
      <c r="G63" s="16">
        <v>40668</v>
      </c>
      <c r="H63" s="54">
        <f>D63+E63+F63+G63</f>
        <v>165587</v>
      </c>
      <c r="L63" s="6"/>
    </row>
    <row r="64" spans="2:12" ht="16.5">
      <c r="B64" s="18">
        <v>2</v>
      </c>
      <c r="C64" s="19" t="s">
        <v>49</v>
      </c>
      <c r="D64" s="21">
        <v>149.97</v>
      </c>
      <c r="E64" s="21">
        <v>185.33</v>
      </c>
      <c r="F64" s="21">
        <v>198.13</v>
      </c>
      <c r="G64" s="21">
        <v>204.1</v>
      </c>
      <c r="H64" s="53">
        <f>(D64+E64+F64+G64)/4</f>
        <v>184.38250000000002</v>
      </c>
      <c r="K64" s="52"/>
      <c r="L64" s="10"/>
    </row>
    <row r="65" ht="15.75"/>
    <row r="66" ht="15.75"/>
    <row r="67" spans="3:7" ht="15.75">
      <c r="C67" s="8" t="s">
        <v>43</v>
      </c>
      <c r="D67" s="8" t="s">
        <v>10</v>
      </c>
      <c r="E67" s="8"/>
      <c r="F67" s="8"/>
      <c r="G67" s="8"/>
    </row>
    <row r="68" ht="15.75"/>
    <row r="69" ht="15.75"/>
    <row r="70" ht="15.75"/>
    <row r="71" ht="15.75"/>
    <row r="72" ht="15.75"/>
    <row r="73" ht="15.75"/>
    <row r="74" ht="15.75"/>
    <row r="75" ht="15.75"/>
  </sheetData>
  <sheetProtection/>
  <mergeCells count="7">
    <mergeCell ref="B1:I1"/>
    <mergeCell ref="B61:H61"/>
    <mergeCell ref="A46:A47"/>
    <mergeCell ref="B2:H2"/>
    <mergeCell ref="B4:H4"/>
    <mergeCell ref="B23:H23"/>
    <mergeCell ref="B52:H52"/>
  </mergeCells>
  <printOptions/>
  <pageMargins left="0.3937007874015748" right="0.31496062992125984" top="0.15748031496062992" bottom="0.1968503937007874" header="0" footer="0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2023-08-01T11:48:16Z</cp:lastPrinted>
  <dcterms:created xsi:type="dcterms:W3CDTF">2009-05-11T17:19:35Z</dcterms:created>
  <dcterms:modified xsi:type="dcterms:W3CDTF">2024-05-01T06:57:56Z</dcterms:modified>
  <cp:category/>
  <cp:version/>
  <cp:contentType/>
  <cp:contentStatus/>
</cp:coreProperties>
</file>